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vialbanesejr\Desktop\"/>
    </mc:Choice>
  </mc:AlternateContent>
  <xr:revisionPtr revIDLastSave="0" documentId="13_ncr:1_{5AE1B6E3-5B3D-42C6-9ED5-CC9BDACE74DD}" xr6:coauthVersionLast="47" xr6:coauthVersionMax="47" xr10:uidLastSave="{00000000-0000-0000-0000-000000000000}"/>
  <workbookProtection workbookAlgorithmName="SHA-512" workbookHashValue="80QNgtFZcSAYLdsTId7VOJ+5nw7bpWxTGrCqqMFbU1/3dQASelZhYAcf92J3kM5zlTwPgKWVJOVsAPtAPard+Q==" workbookSaltValue="XbLEmZz6cNaxmwH3Lm5eVg==" workbookSpinCount="100000" lockStructure="1"/>
  <bookViews>
    <workbookView xWindow="-120" yWindow="-120" windowWidth="29040" windowHeight="15720" tabRatio="500" xr2:uid="{00000000-000D-0000-FFFF-FFFF00000000}"/>
  </bookViews>
  <sheets>
    <sheet name="Calculator" sheetId="1" r:id="rId1"/>
    <sheet name="Inputs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9" i="5" l="1"/>
  <c r="B26" i="5"/>
  <c r="B25" i="5"/>
  <c r="D18" i="1" l="1"/>
  <c r="B37" i="5" l="1"/>
  <c r="B38" i="5" s="1"/>
  <c r="B39" i="5" s="1"/>
  <c r="D19" i="1" l="1"/>
  <c r="D21" i="1"/>
  <c r="D22" i="1"/>
  <c r="D20" i="1"/>
  <c r="B33" i="5"/>
  <c r="D23" i="1" s="1"/>
  <c r="D17" i="1" l="1"/>
  <c r="D25" i="1" l="1"/>
</calcChain>
</file>

<file path=xl/sharedStrings.xml><?xml version="1.0" encoding="utf-8"?>
<sst xmlns="http://schemas.openxmlformats.org/spreadsheetml/2006/main" count="118" uniqueCount="84">
  <si>
    <t>Tuition</t>
  </si>
  <si>
    <t>Fees</t>
  </si>
  <si>
    <t>Undergraduate</t>
  </si>
  <si>
    <t>OS</t>
  </si>
  <si>
    <t>In-state</t>
  </si>
  <si>
    <t>Social Work</t>
  </si>
  <si>
    <t>Possible Credits</t>
  </si>
  <si>
    <t>Select your program type:</t>
  </si>
  <si>
    <t>Select your total summer credits:</t>
  </si>
  <si>
    <t>Graduate</t>
  </si>
  <si>
    <t>Graduate MBA</t>
  </si>
  <si>
    <t>Physical Therapy Grad Students</t>
  </si>
  <si>
    <t>Doctor of Nursing Practice</t>
  </si>
  <si>
    <t>Physician Assistant</t>
  </si>
  <si>
    <t>College Fee</t>
  </si>
  <si>
    <t>Charged by</t>
  </si>
  <si>
    <t>Credit</t>
  </si>
  <si>
    <t>Charged to</t>
  </si>
  <si>
    <t>All</t>
  </si>
  <si>
    <t>Student Activity Fee</t>
  </si>
  <si>
    <t>Session</t>
  </si>
  <si>
    <t>Undergraduates</t>
  </si>
  <si>
    <t>Academic Excellence Fee</t>
  </si>
  <si>
    <t>Campus Recreation Facilities Fee</t>
  </si>
  <si>
    <t>Student Health Services Fee</t>
  </si>
  <si>
    <t>Technology Fee</t>
  </si>
  <si>
    <t>Transportation Fee</t>
  </si>
  <si>
    <t>Start Date</t>
  </si>
  <si>
    <t>End Date</t>
  </si>
  <si>
    <t>MM</t>
  </si>
  <si>
    <t>M</t>
  </si>
  <si>
    <t>MM1</t>
  </si>
  <si>
    <t>MM2</t>
  </si>
  <si>
    <t>MM3</t>
  </si>
  <si>
    <t>Z</t>
  </si>
  <si>
    <t>Select the earliest start date of your classes:</t>
  </si>
  <si>
    <t>Select the lastest end date of your classes:</t>
  </si>
  <si>
    <t>Tuition:</t>
  </si>
  <si>
    <t>Select your residency for tuition calculation:</t>
  </si>
  <si>
    <t>Housing:</t>
  </si>
  <si>
    <t>Meals:</t>
  </si>
  <si>
    <t>Personal:</t>
  </si>
  <si>
    <t>Transportation:</t>
  </si>
  <si>
    <t>Books:</t>
  </si>
  <si>
    <t>here.</t>
  </si>
  <si>
    <t>This tool is for informational use only.  Official tuition and fee information can be found</t>
  </si>
  <si>
    <t>Select</t>
  </si>
  <si>
    <t>Possible Terms</t>
  </si>
  <si>
    <t>Session Description</t>
  </si>
  <si>
    <t>Session 1</t>
  </si>
  <si>
    <t>Session 1 Extended</t>
  </si>
  <si>
    <t>Graduate Online</t>
  </si>
  <si>
    <t>Session 2</t>
  </si>
  <si>
    <t>Session 2 Extended</t>
  </si>
  <si>
    <t>Ugrad Total</t>
  </si>
  <si>
    <t>All Others Total</t>
  </si>
  <si>
    <t>Housing Allowance</t>
  </si>
  <si>
    <t>Meal Allowance</t>
  </si>
  <si>
    <t>Personal Allowance</t>
  </si>
  <si>
    <t>Transportation Allowance</t>
  </si>
  <si>
    <t>Week</t>
  </si>
  <si>
    <t>Books - avg of west 38 and hsc 50</t>
  </si>
  <si>
    <t>Select the number of sessions you are enrolled for:</t>
  </si>
  <si>
    <t>Traditional Summer Sessions</t>
  </si>
  <si>
    <t>Modular Summer Sessions</t>
  </si>
  <si>
    <t>Weeks of instruction</t>
  </si>
  <si>
    <t>Weeks of instruction rounded up</t>
  </si>
  <si>
    <t>*Fees:</t>
  </si>
  <si>
    <t>Weeks of instruction calc</t>
  </si>
  <si>
    <t>Estimated Expenses:</t>
  </si>
  <si>
    <t>Total Estimated Expenses</t>
  </si>
  <si>
    <r>
      <t xml:space="preserve">This worksheet is designed to help you estimate what your total summer expenses will be.  As you select the various options a breakdown and total of your expenses will be displayed.
</t>
    </r>
    <r>
      <rPr>
        <b/>
        <i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Click the gray boxes labeled "Select".  A small arrow will appear and you must click it to select an option from the list.</t>
    </r>
  </si>
  <si>
    <t>Select your housing plan for the summer:</t>
  </si>
  <si>
    <t>Housing Plan</t>
  </si>
  <si>
    <t>At Home w/ Parent</t>
  </si>
  <si>
    <r>
      <t xml:space="preserve">On </t>
    </r>
    <r>
      <rPr>
        <i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charset val="238"/>
        <scheme val="minor"/>
      </rPr>
      <t xml:space="preserve"> Off Campus</t>
    </r>
  </si>
  <si>
    <t>On/Off</t>
  </si>
  <si>
    <t>Parent</t>
  </si>
  <si>
    <t>C</t>
  </si>
  <si>
    <t>D</t>
  </si>
  <si>
    <t>Masters of Health Administration</t>
  </si>
  <si>
    <t>Lifetime Career Development Fee</t>
  </si>
  <si>
    <t>https://www.stonybrook.edu/commcms/registrar/calendars/HSAC24-25.php#Summer2024</t>
  </si>
  <si>
    <t>2025 Summer Expense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</si>
</sst>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000"/>
  </numFmts>
  <fonts count="21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color rgb="FF37373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8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/>
    <xf numFmtId="0" fontId="0" fillId="3" borderId="1" xfId="0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164" fontId="8" fillId="2" borderId="1" xfId="0" applyNumberFormat="1" applyFont="1" applyFill="1" applyBorder="1" applyAlignment="1" applyProtection="1">
      <alignment horizontal="center"/>
      <protection hidden="1"/>
    </xf>
    <xf numFmtId="165" fontId="0" fillId="0" borderId="0" xfId="0" applyNumberFormat="1"/>
    <xf numFmtId="0" fontId="0" fillId="4" borderId="0" xfId="0" applyFill="1"/>
    <xf numFmtId="1" fontId="0" fillId="4" borderId="0" xfId="0" applyNumberForma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1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0" fillId="0" borderId="0" xfId="0" applyFont="1"/>
    <xf numFmtId="0" fontId="9" fillId="0" borderId="0" xfId="0" applyFont="1" applyAlignment="1">
      <alignment horizontal="center"/>
    </xf>
    <xf numFmtId="0" fontId="14" fillId="0" borderId="2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right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14" fontId="15" fillId="0" borderId="1" xfId="0" applyNumberFormat="1" applyFont="1" applyBorder="1" applyAlignment="1">
      <alignment horizontal="center"/>
    </xf>
    <xf numFmtId="14" fontId="15" fillId="0" borderId="9" xfId="0" applyNumberFormat="1" applyFont="1" applyBorder="1" applyAlignment="1">
      <alignment horizontal="center"/>
    </xf>
    <xf numFmtId="0" fontId="13" fillId="0" borderId="0" xfId="0" applyFont="1" applyAlignment="1">
      <alignment horizontal="right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0" fontId="15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right"/>
    </xf>
    <xf numFmtId="0" fontId="0" fillId="0" borderId="10" xfId="0" applyBorder="1"/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11" xfId="0" applyBorder="1"/>
    <xf numFmtId="14" fontId="0" fillId="0" borderId="11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1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14" fontId="0" fillId="0" borderId="12" xfId="0" applyNumberFormat="1" applyBorder="1" applyAlignment="1">
      <alignment horizontal="center"/>
    </xf>
    <xf numFmtId="14" fontId="0" fillId="5" borderId="0" xfId="0" applyNumberFormat="1" applyFill="1" applyAlignment="1">
      <alignment horizontal="right"/>
    </xf>
    <xf numFmtId="14" fontId="0" fillId="5" borderId="0" xfId="0" applyNumberFormat="1" applyFill="1"/>
    <xf numFmtId="0" fontId="0" fillId="5" borderId="0" xfId="0" applyFill="1" applyAlignment="1">
      <alignment horizontal="center"/>
    </xf>
    <xf numFmtId="0" fontId="0" fillId="5" borderId="0" xfId="0" applyFill="1"/>
    <xf numFmtId="0" fontId="11" fillId="0" borderId="13" xfId="0" applyFont="1" applyBorder="1" applyAlignment="1">
      <alignment horizontal="left"/>
    </xf>
    <xf numFmtId="0" fontId="0" fillId="0" borderId="14" xfId="0" applyBorder="1" applyAlignment="1">
      <alignment horizontal="center"/>
    </xf>
    <xf numFmtId="0" fontId="10" fillId="0" borderId="15" xfId="5" applyBorder="1" applyAlignment="1" applyProtection="1">
      <alignment wrapText="1"/>
      <protection locked="0"/>
    </xf>
    <xf numFmtId="0" fontId="2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0" fillId="0" borderId="0" xfId="0" applyFill="1"/>
  </cellXfs>
  <cellStyles count="6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Hyperlink" xfId="5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4</xdr:row>
      <xdr:rowOff>152400</xdr:rowOff>
    </xdr:from>
    <xdr:to>
      <xdr:col>6</xdr:col>
      <xdr:colOff>238125</xdr:colOff>
      <xdr:row>12</xdr:row>
      <xdr:rowOff>133352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5724525" y="1609725"/>
          <a:ext cx="1019175" cy="1828802"/>
        </a:xfrm>
        <a:prstGeom prst="straightConnector1">
          <a:avLst/>
        </a:prstGeom>
        <a:ln w="50800">
          <a:solidFill>
            <a:srgbClr val="C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247649</xdr:colOff>
      <xdr:row>2</xdr:row>
      <xdr:rowOff>276225</xdr:rowOff>
    </xdr:from>
    <xdr:to>
      <xdr:col>11</xdr:col>
      <xdr:colOff>47624</xdr:colOff>
      <xdr:row>4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753224" y="666750"/>
          <a:ext cx="4724400" cy="923925"/>
        </a:xfrm>
        <a:prstGeom prst="rect">
          <a:avLst/>
        </a:prstGeom>
        <a:solidFill>
          <a:schemeClr val="lt1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Most summer fees are charged on a session basis,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either 1 or 2.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Use the chart below to determine the number of sessions you are enrolled in.  For example, if you are enrolled in Session 1 and 9,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2 in the calculator.  If you are enrolled in sessions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 and 0, select 1.</a:t>
          </a:r>
          <a:r>
            <a:rPr lang="en-US">
              <a:effectLst/>
            </a:rPr>
            <a:t>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onybrook.edu/commcms/summer/tuition-and-aid.ph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P38"/>
  <sheetViews>
    <sheetView showGridLines="0" tabSelected="1" zoomScale="115" zoomScaleNormal="115" workbookViewId="0">
      <selection activeCell="D9" sqref="D9"/>
    </sheetView>
  </sheetViews>
  <sheetFormatPr defaultColWidth="0" defaultRowHeight="15.75" zeroHeight="1" x14ac:dyDescent="0.25"/>
  <cols>
    <col min="1" max="1" width="6.5" customWidth="1"/>
    <col min="2" max="2" width="3" customWidth="1"/>
    <col min="3" max="3" width="42" style="19" customWidth="1"/>
    <col min="4" max="4" width="27" style="2" customWidth="1"/>
    <col min="5" max="5" width="7.875" customWidth="1"/>
    <col min="6" max="6" width="2.625" customWidth="1"/>
    <col min="7" max="7" width="5.625" customWidth="1"/>
    <col min="8" max="8" width="10.5" customWidth="1"/>
    <col min="9" max="9" width="17.625" customWidth="1"/>
    <col min="10" max="10" width="11" customWidth="1"/>
    <col min="11" max="11" width="19.875" customWidth="1"/>
    <col min="12" max="12" width="11" customWidth="1"/>
    <col min="17" max="16384" width="11" hidden="1"/>
  </cols>
  <sheetData>
    <row r="1" spans="3:12" ht="23.25" x14ac:dyDescent="0.35">
      <c r="C1" s="62" t="s">
        <v>83</v>
      </c>
      <c r="D1" s="62"/>
      <c r="E1" s="62"/>
      <c r="F1" s="62"/>
      <c r="G1" s="14"/>
      <c r="H1" s="14"/>
      <c r="I1" s="14"/>
    </row>
    <row r="2" spans="3:12" ht="7.5" customHeight="1" thickBot="1" x14ac:dyDescent="0.4">
      <c r="C2" s="15"/>
      <c r="D2" s="15"/>
      <c r="E2" s="15"/>
      <c r="F2" s="15"/>
      <c r="G2" s="15"/>
      <c r="H2" s="15"/>
      <c r="I2" s="15"/>
    </row>
    <row r="3" spans="3:12" ht="76.5" customHeight="1" thickBot="1" x14ac:dyDescent="0.3">
      <c r="C3" s="59" t="s">
        <v>71</v>
      </c>
      <c r="D3" s="60"/>
      <c r="E3" s="60"/>
      <c r="F3" s="61"/>
      <c r="G3" s="16"/>
      <c r="H3" s="17"/>
      <c r="I3" s="17"/>
    </row>
    <row r="4" spans="3:12" ht="7.5" customHeight="1" x14ac:dyDescent="0.25">
      <c r="C4" s="18"/>
      <c r="D4" s="18"/>
      <c r="E4" s="18"/>
      <c r="F4" s="18"/>
      <c r="G4" s="18"/>
      <c r="H4" s="18"/>
      <c r="I4" s="18"/>
    </row>
    <row r="5" spans="3:12" ht="15.75" customHeight="1" x14ac:dyDescent="0.25">
      <c r="D5" s="18"/>
      <c r="F5" s="20"/>
      <c r="G5" s="20"/>
      <c r="H5" s="20"/>
      <c r="I5" s="20"/>
      <c r="J5" s="20"/>
      <c r="K5" s="20"/>
      <c r="L5" s="21"/>
    </row>
    <row r="6" spans="3:12" x14ac:dyDescent="0.25">
      <c r="C6" s="22"/>
      <c r="D6" s="23"/>
      <c r="E6" s="20"/>
      <c r="F6" s="20"/>
      <c r="G6" s="20"/>
      <c r="H6" s="24" t="s">
        <v>63</v>
      </c>
      <c r="I6" s="25"/>
      <c r="J6" s="25"/>
      <c r="K6" s="26"/>
      <c r="L6" s="21"/>
    </row>
    <row r="7" spans="3:12" ht="16.5" customHeight="1" x14ac:dyDescent="0.35">
      <c r="C7" s="27"/>
      <c r="E7" s="20"/>
      <c r="F7" s="20"/>
      <c r="G7" s="20"/>
      <c r="H7" s="28" t="s">
        <v>20</v>
      </c>
      <c r="I7" s="29" t="s">
        <v>48</v>
      </c>
      <c r="J7" s="30" t="s">
        <v>27</v>
      </c>
      <c r="K7" s="31" t="s">
        <v>28</v>
      </c>
      <c r="L7" s="21"/>
    </row>
    <row r="8" spans="3:12" ht="20.100000000000001" customHeight="1" x14ac:dyDescent="0.25">
      <c r="C8" s="32" t="s">
        <v>7</v>
      </c>
      <c r="D8" s="6" t="s">
        <v>46</v>
      </c>
      <c r="H8" s="33">
        <v>1</v>
      </c>
      <c r="I8" s="33" t="s">
        <v>49</v>
      </c>
      <c r="J8" s="45">
        <v>45804</v>
      </c>
      <c r="K8" s="46">
        <v>45843</v>
      </c>
    </row>
    <row r="9" spans="3:12" ht="20.100000000000001" customHeight="1" x14ac:dyDescent="0.25">
      <c r="C9" s="32" t="s">
        <v>38</v>
      </c>
      <c r="D9" s="6" t="s">
        <v>46</v>
      </c>
      <c r="H9" s="33"/>
      <c r="I9" s="33" t="s">
        <v>50</v>
      </c>
      <c r="J9" s="45">
        <v>45804</v>
      </c>
      <c r="K9" s="46">
        <v>45856</v>
      </c>
    </row>
    <row r="10" spans="3:12" ht="20.100000000000001" customHeight="1" x14ac:dyDescent="0.25">
      <c r="C10" s="32" t="s">
        <v>8</v>
      </c>
      <c r="D10" s="6" t="s">
        <v>46</v>
      </c>
      <c r="H10" s="34"/>
      <c r="I10" s="34" t="s">
        <v>51</v>
      </c>
      <c r="J10" s="47">
        <v>45804</v>
      </c>
      <c r="K10" s="48">
        <v>45872</v>
      </c>
    </row>
    <row r="11" spans="3:12" ht="20.100000000000001" customHeight="1" x14ac:dyDescent="0.25">
      <c r="C11" s="32" t="s">
        <v>35</v>
      </c>
      <c r="D11" s="7" t="s">
        <v>46</v>
      </c>
      <c r="H11" s="33">
        <v>2</v>
      </c>
      <c r="I11" s="33" t="s">
        <v>52</v>
      </c>
      <c r="J11" s="45">
        <v>45845</v>
      </c>
      <c r="K11" s="46">
        <v>45885</v>
      </c>
    </row>
    <row r="12" spans="3:12" ht="20.100000000000001" customHeight="1" x14ac:dyDescent="0.25">
      <c r="C12" s="32" t="s">
        <v>36</v>
      </c>
      <c r="D12" s="7" t="s">
        <v>46</v>
      </c>
      <c r="H12" s="34"/>
      <c r="I12" s="34" t="s">
        <v>53</v>
      </c>
      <c r="J12" s="47">
        <v>45831</v>
      </c>
      <c r="K12" s="48">
        <v>45885</v>
      </c>
    </row>
    <row r="13" spans="3:12" ht="20.100000000000001" customHeight="1" x14ac:dyDescent="0.25">
      <c r="C13" s="32" t="s">
        <v>62</v>
      </c>
      <c r="D13" s="6" t="s">
        <v>46</v>
      </c>
      <c r="H13" s="35" t="s">
        <v>64</v>
      </c>
      <c r="I13" s="36"/>
      <c r="J13" s="4"/>
      <c r="K13" s="46"/>
    </row>
    <row r="14" spans="3:12" ht="20.100000000000001" customHeight="1" x14ac:dyDescent="0.25">
      <c r="C14" s="32" t="s">
        <v>72</v>
      </c>
      <c r="D14" s="6" t="s">
        <v>46</v>
      </c>
      <c r="H14" s="37" t="s">
        <v>20</v>
      </c>
      <c r="I14" s="29" t="s">
        <v>48</v>
      </c>
      <c r="J14" s="31" t="s">
        <v>27</v>
      </c>
      <c r="K14" s="31" t="s">
        <v>28</v>
      </c>
    </row>
    <row r="15" spans="3:12" ht="17.25" customHeight="1" x14ac:dyDescent="0.25">
      <c r="H15" s="38">
        <v>1</v>
      </c>
      <c r="I15" s="33">
        <v>0</v>
      </c>
      <c r="J15" s="46">
        <v>45799</v>
      </c>
      <c r="K15" s="46">
        <v>45885</v>
      </c>
    </row>
    <row r="16" spans="3:12" ht="20.100000000000001" customHeight="1" x14ac:dyDescent="0.25">
      <c r="C16" s="39" t="s">
        <v>69</v>
      </c>
      <c r="H16" s="38"/>
      <c r="I16" s="33" t="s">
        <v>78</v>
      </c>
      <c r="J16" s="45">
        <v>45804</v>
      </c>
      <c r="K16" s="46">
        <v>45843</v>
      </c>
    </row>
    <row r="17" spans="3:11" ht="20.100000000000001" customHeight="1" x14ac:dyDescent="0.25">
      <c r="C17" s="19" t="s">
        <v>37</v>
      </c>
      <c r="D17" s="9" t="e">
        <f>VLOOKUP(D8,Inputs!A3:$C$11,IF(D9="NY State Resident",2,3))*D10</f>
        <v>#VALUE!</v>
      </c>
      <c r="H17" s="38"/>
      <c r="I17" s="33" t="s">
        <v>34</v>
      </c>
      <c r="J17" s="46">
        <v>45804</v>
      </c>
      <c r="K17" s="46">
        <v>45856</v>
      </c>
    </row>
    <row r="18" spans="3:11" ht="20.100000000000001" customHeight="1" x14ac:dyDescent="0.25">
      <c r="C18" s="19" t="s">
        <v>67</v>
      </c>
      <c r="D18" s="9" t="e">
        <f>IF(D10=0,100,IF(D8="Undergraduate",Inputs!B25,Inputs!B26)*D13)+(D10*Inputs!B15)</f>
        <v>#VALUE!</v>
      </c>
      <c r="H18" s="40"/>
      <c r="I18" s="41" t="s">
        <v>31</v>
      </c>
      <c r="J18" s="48">
        <v>45810</v>
      </c>
      <c r="K18" s="48">
        <v>45885</v>
      </c>
    </row>
    <row r="19" spans="3:11" ht="20.100000000000001" customHeight="1" x14ac:dyDescent="0.25">
      <c r="C19" s="19" t="s">
        <v>39</v>
      </c>
      <c r="D19" s="9" t="e">
        <f>Inputs!B39*Inputs!B29</f>
        <v>#VALUE!</v>
      </c>
      <c r="H19" s="42">
        <v>2</v>
      </c>
      <c r="I19" s="42" t="s">
        <v>32</v>
      </c>
      <c r="J19" s="51">
        <v>45810</v>
      </c>
      <c r="K19" s="43">
        <v>45843</v>
      </c>
    </row>
    <row r="20" spans="3:11" ht="20.100000000000001" customHeight="1" x14ac:dyDescent="0.25">
      <c r="C20" s="19" t="s">
        <v>40</v>
      </c>
      <c r="D20" s="9" t="e">
        <f>Inputs!B39*Inputs!B30</f>
        <v>#VALUE!</v>
      </c>
      <c r="H20" s="44"/>
      <c r="I20" s="33" t="s">
        <v>29</v>
      </c>
      <c r="J20" s="45">
        <v>45810</v>
      </c>
      <c r="K20" s="46">
        <v>45875</v>
      </c>
    </row>
    <row r="21" spans="3:11" ht="20.100000000000001" customHeight="1" x14ac:dyDescent="0.25">
      <c r="C21" s="19" t="s">
        <v>41</v>
      </c>
      <c r="D21" s="9" t="e">
        <f>Inputs!B39*Inputs!B31</f>
        <v>#VALUE!</v>
      </c>
      <c r="H21" s="44"/>
      <c r="I21" s="33">
        <v>9</v>
      </c>
      <c r="J21" s="45">
        <v>45831</v>
      </c>
      <c r="K21" s="46">
        <v>45863</v>
      </c>
    </row>
    <row r="22" spans="3:11" ht="20.100000000000001" customHeight="1" x14ac:dyDescent="0.25">
      <c r="C22" s="19" t="s">
        <v>42</v>
      </c>
      <c r="D22" s="9" t="e">
        <f>Inputs!B39*Inputs!B32</f>
        <v>#VALUE!</v>
      </c>
      <c r="H22" s="44"/>
      <c r="I22" s="33" t="s">
        <v>30</v>
      </c>
      <c r="J22" s="45">
        <v>45831</v>
      </c>
      <c r="K22" s="46">
        <v>45884</v>
      </c>
    </row>
    <row r="23" spans="3:11" ht="20.100000000000001" customHeight="1" x14ac:dyDescent="0.25">
      <c r="C23" s="19" t="s">
        <v>43</v>
      </c>
      <c r="D23" s="9" t="e">
        <f>D10*Inputs!B33</f>
        <v>#VALUE!</v>
      </c>
      <c r="H23" s="44"/>
      <c r="I23" s="33" t="s">
        <v>79</v>
      </c>
      <c r="J23" s="46">
        <v>45845</v>
      </c>
      <c r="K23" s="46">
        <v>45885</v>
      </c>
    </row>
    <row r="24" spans="3:11" ht="20.100000000000001" customHeight="1" x14ac:dyDescent="0.25">
      <c r="D24" s="8"/>
      <c r="H24" s="40"/>
      <c r="I24" s="34" t="s">
        <v>33</v>
      </c>
      <c r="J24" s="47">
        <v>45845</v>
      </c>
      <c r="K24" s="48">
        <v>45885</v>
      </c>
    </row>
    <row r="25" spans="3:11" ht="20.100000000000001" customHeight="1" x14ac:dyDescent="0.25">
      <c r="C25" s="39" t="s">
        <v>70</v>
      </c>
      <c r="D25" s="10" t="e">
        <f>SUM(D17:D23)</f>
        <v>#VALUE!</v>
      </c>
    </row>
    <row r="26" spans="3:11" ht="20.100000000000001" customHeight="1" x14ac:dyDescent="0.25"/>
    <row r="27" spans="3:11" ht="7.5" customHeight="1" thickBot="1" x14ac:dyDescent="0.3"/>
    <row r="28" spans="3:11" ht="20.100000000000001" customHeight="1" thickBot="1" x14ac:dyDescent="0.3">
      <c r="C28" s="56" t="s">
        <v>45</v>
      </c>
      <c r="D28" s="57"/>
      <c r="E28" s="58" t="s">
        <v>44</v>
      </c>
    </row>
    <row r="29" spans="3:11" ht="15" customHeight="1" x14ac:dyDescent="0.25">
      <c r="C29" s="63"/>
      <c r="D29" s="64"/>
    </row>
    <row r="30" spans="3:11" ht="20.100000000000001" customHeight="1" x14ac:dyDescent="0.25"/>
    <row r="31" spans="3:11" ht="20.100000000000001" hidden="1" customHeight="1" x14ac:dyDescent="0.25"/>
    <row r="32" spans="3:11" ht="20.100000000000001" hidden="1" customHeight="1" x14ac:dyDescent="0.25"/>
    <row r="33" ht="20.100000000000001" hidden="1" customHeight="1" x14ac:dyDescent="0.25"/>
    <row r="34" ht="20.100000000000001" hidden="1" customHeight="1" x14ac:dyDescent="0.25"/>
    <row r="35" ht="20.100000000000001" hidden="1" customHeight="1" x14ac:dyDescent="0.25"/>
    <row r="36" ht="20.100000000000001" hidden="1" customHeight="1" x14ac:dyDescent="0.25"/>
    <row r="37" ht="20.100000000000001" hidden="1" customHeight="1" x14ac:dyDescent="0.25"/>
    <row r="38" ht="20.100000000000001" hidden="1" customHeight="1" x14ac:dyDescent="0.25"/>
  </sheetData>
  <sheetProtection algorithmName="SHA-512" hashValue="r1umCpZIyTLHqi862TGGFYDJlg2k3txqTloXX2RPimwuZbbBSQy10P8ZQK4fTieGU6oUPAQ/3LMJnKK8W1awzg==" saltValue="gokatuLkDbm6msrTzsSXCA==" spinCount="100000" sheet="1" selectLockedCells="1"/>
  <sortState xmlns:xlrd2="http://schemas.microsoft.com/office/spreadsheetml/2017/richdata2" ref="I19:K24">
    <sortCondition ref="J19:J24"/>
  </sortState>
  <dataConsolidate/>
  <mergeCells count="3">
    <mergeCell ref="C3:F3"/>
    <mergeCell ref="C1:F1"/>
    <mergeCell ref="C29:D29"/>
  </mergeCells>
  <dataValidations count="2">
    <dataValidation type="list" allowBlank="1" showInputMessage="1" showErrorMessage="1" errorTitle="Error" error="You must select a value from the drop down list." sqref="D9" xr:uid="{00000000-0002-0000-0000-000000000000}">
      <formula1>"Select, NY State Resident, Out of State"</formula1>
    </dataValidation>
    <dataValidation type="list" allowBlank="1" showInputMessage="1" showErrorMessage="1" sqref="D15" xr:uid="{00000000-0002-0000-0000-000001000000}">
      <formula1>"Select, On-campus, Off-campus, At Home with Parent"</formula1>
    </dataValidation>
  </dataValidations>
  <hyperlinks>
    <hyperlink ref="E28" r:id="rId1" xr:uid="{00000000-0004-0000-0000-000000000000}"/>
  </hyperlinks>
  <pageMargins left="0.75" right="0.75" top="1" bottom="1" header="0.5" footer="0.5"/>
  <pageSetup orientation="portrait" horizontalDpi="4294967292" verticalDpi="4294967292" r:id="rId2"/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Error" error="You must select a value from the dropdown list." xr:uid="{00000000-0002-0000-0000-000002000000}">
          <x14:formula1>
            <xm:f>Inputs!$J$2:$J$4</xm:f>
          </x14:formula1>
          <xm:sqref>D13</xm:sqref>
        </x14:dataValidation>
        <x14:dataValidation type="list" allowBlank="1" showInputMessage="1" showErrorMessage="1" errorTitle="Error" error="You must select a value from the dropdown list." xr:uid="{00000000-0002-0000-0000-000003000000}">
          <x14:formula1>
            <xm:f>Inputs!$A$3:$A$11</xm:f>
          </x14:formula1>
          <xm:sqref>D8</xm:sqref>
        </x14:dataValidation>
        <x14:dataValidation type="list" allowBlank="1" showInputMessage="1" showErrorMessage="1" errorTitle="Error" error="You must select a value from the dropdown list." xr:uid="{00000000-0002-0000-0000-000006000000}">
          <x14:formula1>
            <xm:f>Inputs!$M$2:$M$11</xm:f>
          </x14:formula1>
          <xm:sqref>D12</xm:sqref>
        </x14:dataValidation>
        <x14:dataValidation type="list" allowBlank="1" showInputMessage="1" showErrorMessage="1" errorTitle="Error" error="You must select a value from the dropdown list." xr:uid="{00000000-0002-0000-0000-000007000000}">
          <x14:formula1>
            <xm:f>Inputs!$L$2:$L$9</xm:f>
          </x14:formula1>
          <xm:sqref>D11</xm:sqref>
        </x14:dataValidation>
        <x14:dataValidation type="list" allowBlank="1" showInputMessage="1" showErrorMessage="1" errorTitle="Error" error="You must select a value from the dropdown list." xr:uid="{00000000-0002-0000-0000-000004000000}">
          <x14:formula1>
            <xm:f>Inputs!$H$2:$H$27</xm:f>
          </x14:formula1>
          <xm:sqref>D10</xm:sqref>
        </x14:dataValidation>
        <x14:dataValidation type="list" allowBlank="1" showInputMessage="1" showErrorMessage="1" errorTitle="Error" error="You must select a value from the dropdown list." xr:uid="{00000000-0002-0000-0000-000005000000}">
          <x14:formula1>
            <xm:f>Inputs!$J$16:$J$18</xm:f>
          </x14:formula1>
          <xm:sqref>D14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3"/>
  <sheetViews>
    <sheetView zoomScale="85" zoomScaleNormal="85" workbookViewId="0">
      <selection activeCell="G23" sqref="G23"/>
    </sheetView>
  </sheetViews>
  <sheetFormatPr defaultColWidth="8.875" defaultRowHeight="15.75" x14ac:dyDescent="0.25"/>
  <cols>
    <col min="1" max="1" width="30.625" customWidth="1"/>
    <col min="2" max="2" width="14.875" customWidth="1"/>
    <col min="3" max="3" width="11" customWidth="1"/>
    <col min="4" max="4" width="14.625" customWidth="1"/>
    <col min="8" max="8" width="14.875" style="2" customWidth="1"/>
    <col min="10" max="10" width="16.5" customWidth="1"/>
    <col min="12" max="12" width="12.125" customWidth="1"/>
    <col min="13" max="13" width="16" customWidth="1"/>
    <col min="14" max="14" width="11.875" customWidth="1"/>
    <col min="15" max="15" width="13" customWidth="1"/>
    <col min="16" max="17" width="9.375" bestFit="1" customWidth="1"/>
  </cols>
  <sheetData>
    <row r="1" spans="1:13" x14ac:dyDescent="0.25">
      <c r="A1" s="1" t="s">
        <v>0</v>
      </c>
      <c r="H1" s="3" t="s">
        <v>6</v>
      </c>
      <c r="J1" s="1" t="s">
        <v>47</v>
      </c>
      <c r="L1" s="3" t="s">
        <v>27</v>
      </c>
      <c r="M1" s="3" t="s">
        <v>28</v>
      </c>
    </row>
    <row r="2" spans="1:13" x14ac:dyDescent="0.25">
      <c r="B2" s="2" t="s">
        <v>4</v>
      </c>
      <c r="C2" s="2" t="s">
        <v>3</v>
      </c>
      <c r="H2" s="2" t="s">
        <v>46</v>
      </c>
      <c r="J2" s="2" t="s">
        <v>46</v>
      </c>
      <c r="L2" s="2" t="s">
        <v>46</v>
      </c>
      <c r="M2" s="2" t="s">
        <v>46</v>
      </c>
    </row>
    <row r="3" spans="1:13" x14ac:dyDescent="0.25">
      <c r="A3" t="s">
        <v>46</v>
      </c>
      <c r="B3" s="2">
        <v>0</v>
      </c>
      <c r="C3" s="2">
        <v>0</v>
      </c>
      <c r="H3" s="2">
        <v>0</v>
      </c>
      <c r="J3" s="2">
        <v>1</v>
      </c>
      <c r="L3" s="52">
        <v>45799</v>
      </c>
      <c r="M3" s="52">
        <v>45843</v>
      </c>
    </row>
    <row r="4" spans="1:13" x14ac:dyDescent="0.25">
      <c r="A4" t="s">
        <v>12</v>
      </c>
      <c r="B4" s="54">
        <v>1047</v>
      </c>
      <c r="C4" s="54">
        <v>1394</v>
      </c>
      <c r="H4" s="2">
        <v>1</v>
      </c>
      <c r="J4" s="2">
        <v>2</v>
      </c>
      <c r="L4" s="52">
        <v>45804</v>
      </c>
      <c r="M4" s="52">
        <v>45856</v>
      </c>
    </row>
    <row r="5" spans="1:13" x14ac:dyDescent="0.25">
      <c r="A5" s="65" t="s">
        <v>9</v>
      </c>
      <c r="B5" s="54">
        <v>471</v>
      </c>
      <c r="C5" s="54">
        <v>1097</v>
      </c>
      <c r="H5" s="2">
        <v>2</v>
      </c>
      <c r="J5" s="2"/>
      <c r="L5" s="53">
        <v>45810</v>
      </c>
      <c r="M5" s="52">
        <v>45863</v>
      </c>
    </row>
    <row r="6" spans="1:13" x14ac:dyDescent="0.25">
      <c r="A6" s="65" t="s">
        <v>10</v>
      </c>
      <c r="B6" s="54">
        <v>635</v>
      </c>
      <c r="C6" s="54">
        <v>1120</v>
      </c>
      <c r="H6" s="2">
        <v>3</v>
      </c>
      <c r="L6" s="52">
        <v>45831</v>
      </c>
      <c r="M6" s="52">
        <v>45872</v>
      </c>
    </row>
    <row r="7" spans="1:13" x14ac:dyDescent="0.25">
      <c r="A7" s="65" t="s">
        <v>11</v>
      </c>
      <c r="B7" s="54">
        <v>1016</v>
      </c>
      <c r="C7" s="54">
        <v>1343</v>
      </c>
      <c r="H7" s="2">
        <v>4</v>
      </c>
      <c r="L7" s="52">
        <v>45845</v>
      </c>
      <c r="M7" s="52">
        <v>45875</v>
      </c>
    </row>
    <row r="8" spans="1:13" x14ac:dyDescent="0.25">
      <c r="A8" s="65" t="s">
        <v>13</v>
      </c>
      <c r="B8" s="54">
        <v>676</v>
      </c>
      <c r="C8" s="54">
        <v>1477</v>
      </c>
      <c r="H8" s="2">
        <v>5</v>
      </c>
      <c r="L8" s="52"/>
      <c r="M8" s="52">
        <v>45884</v>
      </c>
    </row>
    <row r="9" spans="1:13" x14ac:dyDescent="0.25">
      <c r="A9" s="65" t="s">
        <v>80</v>
      </c>
      <c r="B9" s="54">
        <v>582</v>
      </c>
      <c r="C9" s="54">
        <v>1020</v>
      </c>
      <c r="H9" s="2">
        <v>6</v>
      </c>
      <c r="L9" s="52"/>
      <c r="M9" s="52">
        <v>45885</v>
      </c>
    </row>
    <row r="10" spans="1:13" x14ac:dyDescent="0.25">
      <c r="A10" s="65" t="s">
        <v>5</v>
      </c>
      <c r="B10" s="54">
        <v>545</v>
      </c>
      <c r="C10" s="54">
        <v>963</v>
      </c>
      <c r="H10" s="2">
        <v>7</v>
      </c>
      <c r="M10" s="52"/>
    </row>
    <row r="11" spans="1:13" x14ac:dyDescent="0.25">
      <c r="A11" s="65" t="s">
        <v>2</v>
      </c>
      <c r="B11" s="54">
        <v>295</v>
      </c>
      <c r="C11" s="54">
        <v>1203</v>
      </c>
      <c r="H11" s="2">
        <v>8</v>
      </c>
      <c r="L11" s="50"/>
      <c r="M11" s="52"/>
    </row>
    <row r="12" spans="1:13" x14ac:dyDescent="0.25">
      <c r="A12" s="65"/>
      <c r="H12" s="2">
        <v>9</v>
      </c>
    </row>
    <row r="13" spans="1:13" x14ac:dyDescent="0.25">
      <c r="H13" s="2">
        <v>10</v>
      </c>
    </row>
    <row r="14" spans="1:13" x14ac:dyDescent="0.25">
      <c r="A14" s="1" t="s">
        <v>1</v>
      </c>
      <c r="C14" t="s">
        <v>15</v>
      </c>
      <c r="D14" t="s">
        <v>17</v>
      </c>
      <c r="H14" s="2">
        <v>11</v>
      </c>
    </row>
    <row r="15" spans="1:13" x14ac:dyDescent="0.25">
      <c r="A15" t="s">
        <v>14</v>
      </c>
      <c r="B15" s="55">
        <v>11.45</v>
      </c>
      <c r="C15" t="s">
        <v>16</v>
      </c>
      <c r="D15" t="s">
        <v>18</v>
      </c>
      <c r="H15" s="2">
        <v>12</v>
      </c>
      <c r="J15" s="1" t="s">
        <v>73</v>
      </c>
    </row>
    <row r="16" spans="1:13" x14ac:dyDescent="0.25">
      <c r="A16" t="s">
        <v>19</v>
      </c>
      <c r="B16" s="55">
        <v>7</v>
      </c>
      <c r="C16" t="s">
        <v>20</v>
      </c>
      <c r="D16" t="s">
        <v>21</v>
      </c>
      <c r="H16" s="2">
        <v>13</v>
      </c>
      <c r="J16" t="s">
        <v>46</v>
      </c>
    </row>
    <row r="17" spans="1:13" x14ac:dyDescent="0.25">
      <c r="A17" t="s">
        <v>19</v>
      </c>
      <c r="B17" s="55">
        <v>5</v>
      </c>
      <c r="C17" t="s">
        <v>20</v>
      </c>
      <c r="D17" t="s">
        <v>9</v>
      </c>
      <c r="H17" s="2">
        <v>14</v>
      </c>
      <c r="J17" t="s">
        <v>75</v>
      </c>
      <c r="L17" s="4"/>
    </row>
    <row r="18" spans="1:13" x14ac:dyDescent="0.25">
      <c r="A18" t="s">
        <v>23</v>
      </c>
      <c r="B18" s="55">
        <v>43.75</v>
      </c>
      <c r="C18" t="s">
        <v>20</v>
      </c>
      <c r="D18" t="s">
        <v>21</v>
      </c>
      <c r="H18" s="2">
        <v>15</v>
      </c>
      <c r="J18" t="s">
        <v>74</v>
      </c>
      <c r="L18" s="4"/>
    </row>
    <row r="19" spans="1:13" x14ac:dyDescent="0.25">
      <c r="A19" t="s">
        <v>22</v>
      </c>
      <c r="B19" s="55">
        <v>47</v>
      </c>
      <c r="C19" t="s">
        <v>20</v>
      </c>
      <c r="D19" t="s">
        <v>18</v>
      </c>
      <c r="H19" s="2">
        <v>16</v>
      </c>
      <c r="L19" s="4"/>
    </row>
    <row r="20" spans="1:13" x14ac:dyDescent="0.25">
      <c r="A20" t="s">
        <v>81</v>
      </c>
      <c r="B20" s="55">
        <v>8.25</v>
      </c>
      <c r="C20" t="s">
        <v>20</v>
      </c>
      <c r="D20" t="s">
        <v>18</v>
      </c>
      <c r="H20" s="2">
        <v>17</v>
      </c>
      <c r="L20" s="4"/>
    </row>
    <row r="21" spans="1:13" x14ac:dyDescent="0.25">
      <c r="A21" t="s">
        <v>24</v>
      </c>
      <c r="B21" s="55">
        <v>66</v>
      </c>
      <c r="C21" t="s">
        <v>20</v>
      </c>
      <c r="D21" t="s">
        <v>18</v>
      </c>
      <c r="H21" s="2">
        <v>18</v>
      </c>
      <c r="L21" s="4"/>
    </row>
    <row r="22" spans="1:13" x14ac:dyDescent="0.25">
      <c r="A22" t="s">
        <v>25</v>
      </c>
      <c r="B22" s="55">
        <v>124</v>
      </c>
      <c r="C22" t="s">
        <v>20</v>
      </c>
      <c r="D22" t="s">
        <v>18</v>
      </c>
      <c r="H22" s="2">
        <v>19</v>
      </c>
      <c r="L22" s="4"/>
    </row>
    <row r="23" spans="1:13" x14ac:dyDescent="0.25">
      <c r="A23" t="s">
        <v>26</v>
      </c>
      <c r="B23" s="55">
        <v>51.75</v>
      </c>
      <c r="C23" t="s">
        <v>20</v>
      </c>
      <c r="D23" t="s">
        <v>18</v>
      </c>
      <c r="H23" s="2">
        <v>20</v>
      </c>
      <c r="L23" s="4"/>
    </row>
    <row r="24" spans="1:13" x14ac:dyDescent="0.25">
      <c r="H24" s="2">
        <v>21</v>
      </c>
      <c r="L24" s="4"/>
    </row>
    <row r="25" spans="1:13" x14ac:dyDescent="0.25">
      <c r="A25" t="s">
        <v>54</v>
      </c>
      <c r="B25">
        <f>SUM(B16,B18,B19:B23)</f>
        <v>347.75</v>
      </c>
      <c r="H25" s="2">
        <v>22</v>
      </c>
      <c r="L25" s="4"/>
    </row>
    <row r="26" spans="1:13" x14ac:dyDescent="0.25">
      <c r="A26" t="s">
        <v>55</v>
      </c>
      <c r="B26">
        <f>SUM(B17,B19:B23)</f>
        <v>302</v>
      </c>
      <c r="H26" s="2">
        <v>23</v>
      </c>
      <c r="L26" s="4"/>
    </row>
    <row r="27" spans="1:13" x14ac:dyDescent="0.25">
      <c r="H27" s="2">
        <v>24</v>
      </c>
      <c r="L27" s="4"/>
      <c r="M27" s="4"/>
    </row>
    <row r="28" spans="1:13" x14ac:dyDescent="0.25">
      <c r="B28" t="s">
        <v>60</v>
      </c>
      <c r="C28" t="s">
        <v>76</v>
      </c>
      <c r="D28" t="s">
        <v>77</v>
      </c>
      <c r="L28" s="4"/>
      <c r="M28" s="4"/>
    </row>
    <row r="29" spans="1:13" x14ac:dyDescent="0.25">
      <c r="A29" t="s">
        <v>56</v>
      </c>
      <c r="B29" s="49">
        <f>IF(Calculator!D14="On or Off Campus",C29,D29)</f>
        <v>122</v>
      </c>
      <c r="C29" s="13">
        <v>427.88</v>
      </c>
      <c r="D29" s="12">
        <v>122</v>
      </c>
      <c r="L29" s="4"/>
      <c r="M29" s="4"/>
    </row>
    <row r="30" spans="1:13" x14ac:dyDescent="0.25">
      <c r="A30" s="65" t="s">
        <v>57</v>
      </c>
      <c r="B30" s="12">
        <v>248</v>
      </c>
      <c r="C30" s="5"/>
      <c r="L30" s="4"/>
      <c r="M30" s="4"/>
    </row>
    <row r="31" spans="1:13" x14ac:dyDescent="0.25">
      <c r="A31" s="65" t="s">
        <v>58</v>
      </c>
      <c r="B31" s="12">
        <v>64</v>
      </c>
      <c r="C31" s="5"/>
      <c r="H31" s="2" t="s">
        <v>82</v>
      </c>
      <c r="L31" s="4"/>
      <c r="M31" s="4"/>
    </row>
    <row r="32" spans="1:13" x14ac:dyDescent="0.25">
      <c r="A32" s="65" t="s">
        <v>59</v>
      </c>
      <c r="B32" s="12">
        <v>158</v>
      </c>
      <c r="C32" s="5"/>
      <c r="L32" s="4"/>
    </row>
    <row r="33" spans="1:13" x14ac:dyDescent="0.25">
      <c r="A33" s="65" t="s">
        <v>61</v>
      </c>
      <c r="B33" s="12">
        <f>(38+50)/2</f>
        <v>44</v>
      </c>
      <c r="L33" s="4"/>
      <c r="M33" s="4"/>
    </row>
    <row r="34" spans="1:13" x14ac:dyDescent="0.25">
      <c r="L34" s="4"/>
      <c r="M34" s="4"/>
    </row>
    <row r="35" spans="1:13" x14ac:dyDescent="0.25">
      <c r="L35" s="4"/>
    </row>
    <row r="36" spans="1:13" x14ac:dyDescent="0.25">
      <c r="L36" s="4"/>
    </row>
    <row r="37" spans="1:13" x14ac:dyDescent="0.25">
      <c r="A37" t="s">
        <v>65</v>
      </c>
      <c r="B37" s="11" t="e">
        <f>(Calculator!D12-Calculator!D11)/7</f>
        <v>#VALUE!</v>
      </c>
      <c r="L37" s="4"/>
    </row>
    <row r="38" spans="1:13" x14ac:dyDescent="0.25">
      <c r="A38" t="s">
        <v>66</v>
      </c>
      <c r="B38" s="11" t="e">
        <f>ROUNDUP(B37,0)</f>
        <v>#VALUE!</v>
      </c>
      <c r="L38" s="4"/>
    </row>
    <row r="39" spans="1:13" x14ac:dyDescent="0.25">
      <c r="A39" t="s">
        <v>68</v>
      </c>
      <c r="B39" t="e">
        <f>IF(B38&gt;12,12,B38)</f>
        <v>#VALUE!</v>
      </c>
      <c r="L39" s="4"/>
    </row>
    <row r="40" spans="1:13" x14ac:dyDescent="0.25">
      <c r="L40" s="4"/>
    </row>
    <row r="41" spans="1:13" x14ac:dyDescent="0.25">
      <c r="L41" s="4"/>
    </row>
    <row r="42" spans="1:13" x14ac:dyDescent="0.25">
      <c r="L42" s="4"/>
    </row>
    <row r="43" spans="1:13" x14ac:dyDescent="0.25">
      <c r="L43" s="4"/>
    </row>
  </sheetData>
  <sheetProtection selectLockedCells="1" selectUnlockedCells="1"/>
  <sortState xmlns:xlrd2="http://schemas.microsoft.com/office/spreadsheetml/2017/richdata2" ref="O3:P17">
    <sortCondition ref="O3"/>
  </sortState>
  <pageMargins left="0.7" right="0.7" top="0.75" bottom="0.75" header="0.3" footer="0.3"/>
  <pageSetup scale="96" orientation="portrait" r:id="rId1"/>
  <colBreaks count="1" manualBreakCount="1">
    <brk id="6" max="36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Inputs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Pelletier</dc:creator>
  <cp:lastModifiedBy>Vincenzo Albanese Jr</cp:lastModifiedBy>
  <cp:lastPrinted>2022-04-26T14:44:51Z</cp:lastPrinted>
  <dcterms:created xsi:type="dcterms:W3CDTF">2015-03-31T20:38:08Z</dcterms:created>
  <dcterms:modified xsi:type="dcterms:W3CDTF">2025-05-21T15:09:31Z</dcterms:modified>
</cp:coreProperties>
</file>